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ocuments\2025 Land Analysis Reports\"/>
    </mc:Choice>
  </mc:AlternateContent>
  <xr:revisionPtr revIDLastSave="0" documentId="8_{4408AE15-FCE6-46A9-984A-F3E3750FD1F3}" xr6:coauthVersionLast="47" xr6:coauthVersionMax="47" xr10:uidLastSave="{00000000-0000-0000-0000-000000000000}"/>
  <bookViews>
    <workbookView xWindow="28680" yWindow="-120" windowWidth="29040" windowHeight="15720" xr2:uid="{CA00E78F-24D6-496B-B9D5-EE2330348590}"/>
  </bookViews>
  <sheets>
    <sheet name="Land Analysis" sheetId="2" r:id="rId1"/>
    <sheet name="Sheet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4" i="2" l="1"/>
  <c r="O4" i="2"/>
  <c r="M4" i="2"/>
  <c r="L4" i="2"/>
  <c r="K4" i="2"/>
  <c r="J4" i="2"/>
  <c r="H4" i="2"/>
  <c r="G4" i="2"/>
  <c r="I2" i="2"/>
  <c r="K2" i="2"/>
  <c r="Q2" i="2"/>
  <c r="R2" i="2"/>
  <c r="S2" i="2"/>
  <c r="I9" i="2"/>
  <c r="K9" i="2"/>
  <c r="Q9" i="2"/>
  <c r="R9" i="2"/>
  <c r="S9" i="2" l="1"/>
  <c r="I5" i="2" l="1"/>
  <c r="M6" i="2"/>
  <c r="S6" i="2"/>
  <c r="P6" i="2"/>
  <c r="D4" i="2"/>
  <c r="I6" i="2"/>
</calcChain>
</file>

<file path=xl/sharedStrings.xml><?xml version="1.0" encoding="utf-8"?>
<sst xmlns="http://schemas.openxmlformats.org/spreadsheetml/2006/main" count="72" uniqueCount="64">
  <si>
    <t>Parcel Number</t>
  </si>
  <si>
    <t>Street Address</t>
  </si>
  <si>
    <t>Sale Date</t>
  </si>
  <si>
    <t>Sale Price</t>
  </si>
  <si>
    <t>Instr.</t>
  </si>
  <si>
    <t>Terms of Sale</t>
  </si>
  <si>
    <t>Adj. Sale $</t>
  </si>
  <si>
    <t>Asd. when Sold</t>
  </si>
  <si>
    <t>Asd/Adj. Sale</t>
  </si>
  <si>
    <t>Cur. Appraisal</t>
  </si>
  <si>
    <t>Land Residual</t>
  </si>
  <si>
    <t>Est. Land Value</t>
  </si>
  <si>
    <t>Effec. Front</t>
  </si>
  <si>
    <t>Depth</t>
  </si>
  <si>
    <t>Net Acres</t>
  </si>
  <si>
    <t>Total Acres</t>
  </si>
  <si>
    <t>Dollars/FF</t>
  </si>
  <si>
    <t>Dollars/Acre</t>
  </si>
  <si>
    <t>Dollars/SqFt</t>
  </si>
  <si>
    <t>Actual Front</t>
  </si>
  <si>
    <t>ECF Area</t>
  </si>
  <si>
    <t>Liber/Page</t>
  </si>
  <si>
    <t>Other Parcels in Sale</t>
  </si>
  <si>
    <t>Land Table</t>
  </si>
  <si>
    <t>Gravel</t>
  </si>
  <si>
    <t>Paved</t>
  </si>
  <si>
    <t>Inspected Date</t>
  </si>
  <si>
    <t>Use Code</t>
  </si>
  <si>
    <t>Class</t>
  </si>
  <si>
    <t>Rate Group 1</t>
  </si>
  <si>
    <t>Rate Group 2</t>
  </si>
  <si>
    <t>Rate Group 3</t>
  </si>
  <si>
    <t>Site Characteristics</t>
  </si>
  <si>
    <t>Access</t>
  </si>
  <si>
    <t>Water Supply</t>
  </si>
  <si>
    <t>Sewer</t>
  </si>
  <si>
    <t>Property Restrictions</t>
  </si>
  <si>
    <t>Restriction Notes</t>
  </si>
  <si>
    <t>Waterfont View</t>
  </si>
  <si>
    <t>Waterfront</t>
  </si>
  <si>
    <t>Waterfront Name</t>
  </si>
  <si>
    <t>Waterfront Ownership</t>
  </si>
  <si>
    <t>Waterfront Influences</t>
  </si>
  <si>
    <t>Bottom Character</t>
  </si>
  <si>
    <t>003-651-000-0400</t>
  </si>
  <si>
    <t>WD</t>
  </si>
  <si>
    <t>03-ARM'S LENGTH</t>
  </si>
  <si>
    <t>4000</t>
  </si>
  <si>
    <t>L234/P3</t>
  </si>
  <si>
    <t>003-651-000-0500</t>
  </si>
  <si>
    <t>4510 PIKE LAKE-WHISPERING PINES</t>
  </si>
  <si>
    <t>NOT INSPECTED</t>
  </si>
  <si>
    <t>402</t>
  </si>
  <si>
    <t>PIKE LAKE-1 FF</t>
  </si>
  <si>
    <t>003-652-000-2200</t>
  </si>
  <si>
    <t>L236/P296</t>
  </si>
  <si>
    <t>PIKE LK $35 F/F</t>
  </si>
  <si>
    <t>Totals:</t>
  </si>
  <si>
    <t>Sale. Ratio =&gt;</t>
  </si>
  <si>
    <t>Average</t>
  </si>
  <si>
    <t>Std. Dev. =&gt;</t>
  </si>
  <si>
    <t>per FF=&gt;</t>
  </si>
  <si>
    <t>per Net Acre=&gt;</t>
  </si>
  <si>
    <t>per SqFt=&gt;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</si>
</sst>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8" formatCode="&quot;$&quot;#,##0.00_);[Red]\(&quot;$&quot;#,##0.00\)"/>
    <numFmt numFmtId="164" formatCode="#0.00_);[Red]\(#0.00\)"/>
    <numFmt numFmtId="165" formatCode="mm/dd/yy"/>
    <numFmt numFmtId="166" formatCode="#,##0.0_);[Red]\(#,##0.0\)"/>
    <numFmt numFmtId="167" formatCode="#0.0_);[Red]\(#0.0\)"/>
    <numFmt numFmtId="168" formatCode="&quot;$&quot;#,##0_);[Red]\(&quot;$&quot;#,##0.00\)"/>
  </numFmts>
  <fonts count="3" x14ac:knownFonts="1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" fillId="2" borderId="0" xfId="0" applyFont="1" applyFill="1" applyAlignment="1">
      <alignment horizontal="right"/>
    </xf>
    <xf numFmtId="0" fontId="0" fillId="0" borderId="0" xfId="0" applyAlignment="1">
      <alignment horizontal="right"/>
    </xf>
    <xf numFmtId="0" fontId="0" fillId="0" borderId="0" xfId="0" quotePrefix="1" applyAlignment="1">
      <alignment horizontal="right"/>
    </xf>
    <xf numFmtId="0" fontId="0" fillId="0" borderId="0" xfId="0" quotePrefix="1"/>
    <xf numFmtId="0" fontId="2" fillId="3" borderId="1" xfId="0" applyFont="1" applyFill="1" applyBorder="1"/>
    <xf numFmtId="0" fontId="2" fillId="3" borderId="1" xfId="0" applyFont="1" applyFill="1" applyBorder="1" applyAlignment="1">
      <alignment horizontal="right"/>
    </xf>
    <xf numFmtId="0" fontId="2" fillId="3" borderId="0" xfId="0" applyFont="1" applyFill="1" applyBorder="1"/>
    <xf numFmtId="0" fontId="2" fillId="3" borderId="0" xfId="0" applyFont="1" applyFill="1" applyBorder="1" applyAlignment="1">
      <alignment horizontal="right"/>
    </xf>
    <xf numFmtId="0" fontId="2" fillId="3" borderId="2" xfId="0" applyFont="1" applyFill="1" applyBorder="1"/>
    <xf numFmtId="0" fontId="2" fillId="3" borderId="2" xfId="0" applyFont="1" applyFill="1" applyBorder="1" applyAlignment="1">
      <alignment horizontal="right"/>
    </xf>
    <xf numFmtId="6" fontId="1" fillId="2" borderId="0" xfId="0" applyNumberFormat="1" applyFont="1" applyFill="1" applyAlignment="1">
      <alignment horizontal="center"/>
    </xf>
    <xf numFmtId="6" fontId="0" fillId="0" borderId="0" xfId="0" applyNumberFormat="1"/>
    <xf numFmtId="6" fontId="2" fillId="3" borderId="1" xfId="0" applyNumberFormat="1" applyFont="1" applyFill="1" applyBorder="1"/>
    <xf numFmtId="6" fontId="2" fillId="3" borderId="0" xfId="0" applyNumberFormat="1" applyFont="1" applyFill="1" applyBorder="1"/>
    <xf numFmtId="6" fontId="2" fillId="3" borderId="2" xfId="0" applyNumberFormat="1" applyFont="1" applyFill="1" applyBorder="1"/>
    <xf numFmtId="164" fontId="1" fillId="2" borderId="0" xfId="0" applyNumberFormat="1" applyFont="1" applyFill="1" applyAlignment="1">
      <alignment horizontal="center"/>
    </xf>
    <xf numFmtId="164" fontId="0" fillId="0" borderId="0" xfId="0" applyNumberFormat="1"/>
    <xf numFmtId="164" fontId="2" fillId="3" borderId="1" xfId="0" applyNumberFormat="1" applyFont="1" applyFill="1" applyBorder="1"/>
    <xf numFmtId="164" fontId="2" fillId="3" borderId="0" xfId="0" applyNumberFormat="1" applyFont="1" applyFill="1" applyBorder="1"/>
    <xf numFmtId="164" fontId="2" fillId="3" borderId="2" xfId="0" applyNumberFormat="1" applyFont="1" applyFill="1" applyBorder="1"/>
    <xf numFmtId="165" fontId="1" fillId="2" borderId="0" xfId="0" applyNumberFormat="1" applyFont="1" applyFill="1" applyAlignment="1">
      <alignment horizontal="center"/>
    </xf>
    <xf numFmtId="165" fontId="0" fillId="0" borderId="0" xfId="0" applyNumberFormat="1"/>
    <xf numFmtId="165" fontId="2" fillId="3" borderId="1" xfId="0" applyNumberFormat="1" applyFont="1" applyFill="1" applyBorder="1"/>
    <xf numFmtId="165" fontId="2" fillId="3" borderId="0" xfId="0" applyNumberFormat="1" applyFont="1" applyFill="1" applyBorder="1"/>
    <xf numFmtId="165" fontId="2" fillId="3" borderId="2" xfId="0" applyNumberFormat="1" applyFont="1" applyFill="1" applyBorder="1"/>
    <xf numFmtId="166" fontId="1" fillId="2" borderId="0" xfId="0" applyNumberFormat="1" applyFont="1" applyFill="1" applyAlignment="1">
      <alignment horizontal="center"/>
    </xf>
    <xf numFmtId="166" fontId="0" fillId="0" borderId="0" xfId="0" applyNumberFormat="1"/>
    <xf numFmtId="166" fontId="2" fillId="3" borderId="1" xfId="0" applyNumberFormat="1" applyFont="1" applyFill="1" applyBorder="1"/>
    <xf numFmtId="166" fontId="2" fillId="3" borderId="0" xfId="0" applyNumberFormat="1" applyFont="1" applyFill="1" applyBorder="1"/>
    <xf numFmtId="167" fontId="1" fillId="2" borderId="0" xfId="0" applyNumberFormat="1" applyFont="1" applyFill="1" applyAlignment="1">
      <alignment horizontal="center"/>
    </xf>
    <xf numFmtId="167" fontId="0" fillId="0" borderId="0" xfId="0" applyNumberFormat="1"/>
    <xf numFmtId="167" fontId="2" fillId="3" borderId="1" xfId="0" applyNumberFormat="1" applyFont="1" applyFill="1" applyBorder="1"/>
    <xf numFmtId="167" fontId="2" fillId="3" borderId="0" xfId="0" applyNumberFormat="1" applyFont="1" applyFill="1" applyBorder="1"/>
    <xf numFmtId="167" fontId="2" fillId="3" borderId="2" xfId="0" applyNumberFormat="1" applyFont="1" applyFill="1" applyBorder="1"/>
    <xf numFmtId="40" fontId="1" fillId="2" borderId="0" xfId="0" applyNumberFormat="1" applyFont="1" applyFill="1" applyAlignment="1">
      <alignment horizontal="center"/>
    </xf>
    <xf numFmtId="40" fontId="0" fillId="0" borderId="0" xfId="0" applyNumberFormat="1"/>
    <xf numFmtId="40" fontId="2" fillId="3" borderId="1" xfId="0" applyNumberFormat="1" applyFont="1" applyFill="1" applyBorder="1"/>
    <xf numFmtId="40" fontId="2" fillId="3" borderId="0" xfId="0" applyNumberFormat="1" applyFont="1" applyFill="1" applyBorder="1"/>
    <xf numFmtId="40" fontId="2" fillId="3" borderId="2" xfId="0" applyNumberFormat="1" applyFont="1" applyFill="1" applyBorder="1"/>
    <xf numFmtId="8" fontId="1" fillId="2" borderId="0" xfId="0" applyNumberFormat="1" applyFont="1" applyFill="1" applyAlignment="1">
      <alignment horizontal="center"/>
    </xf>
    <xf numFmtId="8" fontId="0" fillId="0" borderId="0" xfId="0" applyNumberFormat="1"/>
    <xf numFmtId="8" fontId="2" fillId="3" borderId="1" xfId="0" applyNumberFormat="1" applyFont="1" applyFill="1" applyBorder="1"/>
    <xf numFmtId="8" fontId="2" fillId="3" borderId="0" xfId="0" applyNumberFormat="1" applyFont="1" applyFill="1" applyBorder="1"/>
    <xf numFmtId="8" fontId="2" fillId="3" borderId="2" xfId="0" applyNumberFormat="1" applyFont="1" applyFill="1" applyBorder="1"/>
    <xf numFmtId="168" fontId="2" fillId="3" borderId="2" xfId="0" applyNumberFormat="1" applyFont="1" applyFill="1" applyBorder="1"/>
  </cellXfs>
  <cellStyles count="1">
    <cellStyle name="Normal" xfId="0" builtinId="0"/>
  </cellStyles>
  <dxfs count="2">
    <dxf>
      <fill>
        <patternFill>
          <bgColor rgb="FFFFFFFF"/>
        </patternFill>
      </fill>
    </dxf>
    <dxf>
      <fill>
        <patternFill>
          <bgColor rgb="FFA7E4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5F6A7B-1FB0-43AC-90B4-C7AAB603D909}">
  <dimension ref="A1:BL9"/>
  <sheetViews>
    <sheetView tabSelected="1" topLeftCell="H1" workbookViewId="0">
      <selection activeCell="S6" sqref="S6"/>
    </sheetView>
  </sheetViews>
  <sheetFormatPr defaultRowHeight="15" x14ac:dyDescent="0.25"/>
  <cols>
    <col min="1" max="1" width="30.7109375" customWidth="1"/>
    <col min="2" max="2" width="67.7109375" customWidth="1"/>
    <col min="3" max="3" width="16.7109375" style="24" customWidth="1"/>
    <col min="4" max="4" width="17.7109375" style="14" customWidth="1"/>
    <col min="5" max="5" width="8.7109375" customWidth="1"/>
    <col min="6" max="6" width="49.7109375" customWidth="1"/>
    <col min="7" max="8" width="17.7109375" style="14" customWidth="1"/>
    <col min="9" max="9" width="18.7109375" style="19" customWidth="1"/>
    <col min="10" max="10" width="17.7109375" style="14" customWidth="1"/>
    <col min="11" max="11" width="18.7109375" style="14" customWidth="1"/>
    <col min="12" max="12" width="20.7109375" style="14" customWidth="1"/>
    <col min="13" max="13" width="17.7109375" style="29" customWidth="1"/>
    <col min="14" max="14" width="10.7109375" style="33" customWidth="1"/>
    <col min="15" max="15" width="14.7109375" style="38" customWidth="1"/>
    <col min="16" max="16" width="16.7109375" style="38" customWidth="1"/>
    <col min="17" max="17" width="15.7109375" style="14" customWidth="1"/>
    <col min="18" max="18" width="17.7109375" style="14" customWidth="1"/>
    <col min="19" max="19" width="17.7109375" style="43" customWidth="1"/>
    <col min="20" max="20" width="17.7109375" style="38" customWidth="1"/>
    <col min="21" max="21" width="20.7109375" style="4" customWidth="1"/>
    <col min="22" max="22" width="20.7109375" customWidth="1"/>
    <col min="23" max="23" width="40.7109375" customWidth="1"/>
    <col min="24" max="24" width="15.7109375" customWidth="1"/>
    <col min="25" max="27" width="20.7109375" customWidth="1"/>
    <col min="28" max="28" width="13.7109375" customWidth="1"/>
    <col min="29" max="36" width="20.7109375" customWidth="1"/>
    <col min="37" max="37" width="21.7109375" customWidth="1"/>
    <col min="38" max="42" width="20.7109375" customWidth="1"/>
    <col min="43" max="43" width="21.7109375" customWidth="1"/>
    <col min="44" max="44" width="20.7109375" customWidth="1"/>
  </cols>
  <sheetData>
    <row r="1" spans="1:64" x14ac:dyDescent="0.25">
      <c r="A1" s="1" t="s">
        <v>0</v>
      </c>
      <c r="B1" s="1" t="s">
        <v>1</v>
      </c>
      <c r="C1" s="23" t="s">
        <v>2</v>
      </c>
      <c r="D1" s="13" t="s">
        <v>3</v>
      </c>
      <c r="E1" s="1" t="s">
        <v>4</v>
      </c>
      <c r="F1" s="1" t="s">
        <v>5</v>
      </c>
      <c r="G1" s="13" t="s">
        <v>6</v>
      </c>
      <c r="H1" s="13" t="s">
        <v>7</v>
      </c>
      <c r="I1" s="18" t="s">
        <v>8</v>
      </c>
      <c r="J1" s="13" t="s">
        <v>9</v>
      </c>
      <c r="K1" s="13" t="s">
        <v>10</v>
      </c>
      <c r="L1" s="13" t="s">
        <v>11</v>
      </c>
      <c r="M1" s="28" t="s">
        <v>12</v>
      </c>
      <c r="N1" s="32" t="s">
        <v>13</v>
      </c>
      <c r="O1" s="37" t="s">
        <v>14</v>
      </c>
      <c r="P1" s="37" t="s">
        <v>15</v>
      </c>
      <c r="Q1" s="13" t="s">
        <v>16</v>
      </c>
      <c r="R1" s="13" t="s">
        <v>17</v>
      </c>
      <c r="S1" s="42" t="s">
        <v>18</v>
      </c>
      <c r="T1" s="37" t="s">
        <v>19</v>
      </c>
      <c r="U1" s="3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</row>
    <row r="2" spans="1:64" x14ac:dyDescent="0.25">
      <c r="A2" t="s">
        <v>44</v>
      </c>
      <c r="C2" s="24">
        <v>45100</v>
      </c>
      <c r="D2" s="14">
        <v>125000</v>
      </c>
      <c r="E2" t="s">
        <v>45</v>
      </c>
      <c r="F2" t="s">
        <v>46</v>
      </c>
      <c r="G2" s="14">
        <v>125000</v>
      </c>
      <c r="H2" s="14">
        <v>52000</v>
      </c>
      <c r="I2" s="19">
        <f>H2/G2*100</f>
        <v>41.6</v>
      </c>
      <c r="J2" s="14">
        <v>104000</v>
      </c>
      <c r="K2" s="14">
        <f>G2-0</f>
        <v>125000</v>
      </c>
      <c r="L2" s="14">
        <v>104000</v>
      </c>
      <c r="M2" s="29">
        <v>200</v>
      </c>
      <c r="N2" s="33">
        <v>1150</v>
      </c>
      <c r="O2" s="38">
        <v>2.64</v>
      </c>
      <c r="P2" s="38">
        <v>1.377</v>
      </c>
      <c r="Q2" s="14">
        <f>K2/M2</f>
        <v>625</v>
      </c>
      <c r="R2" s="14">
        <f>K2/O2</f>
        <v>47348.484848484848</v>
      </c>
      <c r="S2" s="43">
        <f>K2/O2/43560</f>
        <v>1.0869716448228846</v>
      </c>
      <c r="T2" s="38">
        <v>200</v>
      </c>
      <c r="U2" s="5" t="s">
        <v>47</v>
      </c>
      <c r="V2" t="s">
        <v>48</v>
      </c>
      <c r="W2" t="s">
        <v>49</v>
      </c>
      <c r="X2" t="s">
        <v>50</v>
      </c>
      <c r="Y2">
        <v>0</v>
      </c>
      <c r="Z2">
        <v>0</v>
      </c>
      <c r="AA2" t="s">
        <v>51</v>
      </c>
      <c r="AC2" s="6" t="s">
        <v>52</v>
      </c>
      <c r="AD2" t="s">
        <v>53</v>
      </c>
      <c r="AL2" s="2"/>
      <c r="BC2" s="2"/>
      <c r="BE2" s="2"/>
    </row>
    <row r="3" spans="1:64" ht="15.75" thickBot="1" x14ac:dyDescent="0.3"/>
    <row r="4" spans="1:64" ht="15.75" thickTop="1" x14ac:dyDescent="0.25">
      <c r="A4" s="7"/>
      <c r="B4" s="7"/>
      <c r="C4" s="25" t="s">
        <v>57</v>
      </c>
      <c r="D4" s="15">
        <f ca="1">+SUM(D2:D9)</f>
        <v>161800</v>
      </c>
      <c r="E4" s="7"/>
      <c r="F4" s="7"/>
      <c r="G4" s="15">
        <f>+SUM(G2:G3)</f>
        <v>125000</v>
      </c>
      <c r="H4" s="15">
        <f>+SUM(H2:H3)</f>
        <v>52000</v>
      </c>
      <c r="I4" s="20"/>
      <c r="J4" s="15">
        <f>+SUM(J2:J3)</f>
        <v>104000</v>
      </c>
      <c r="K4" s="15">
        <f>+SUM(K2:K3)</f>
        <v>125000</v>
      </c>
      <c r="L4" s="15">
        <f>+SUM(L2:L3)</f>
        <v>104000</v>
      </c>
      <c r="M4" s="30">
        <f>+SUM(M2:M3)</f>
        <v>200</v>
      </c>
      <c r="N4" s="34"/>
      <c r="O4" s="39">
        <f>+SUM(O2:O3)</f>
        <v>2.64</v>
      </c>
      <c r="P4" s="39">
        <f>+SUM(P2:P3)</f>
        <v>1.377</v>
      </c>
      <c r="Q4" s="15"/>
      <c r="R4" s="15"/>
      <c r="S4" s="44"/>
      <c r="T4" s="39"/>
      <c r="U4" s="8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</row>
    <row r="5" spans="1:64" x14ac:dyDescent="0.25">
      <c r="A5" s="9"/>
      <c r="B5" s="9"/>
      <c r="C5" s="26"/>
      <c r="D5" s="16"/>
      <c r="E5" s="9"/>
      <c r="F5" s="9"/>
      <c r="G5" s="16"/>
      <c r="H5" s="16" t="s">
        <v>58</v>
      </c>
      <c r="I5" s="21">
        <f>H4/G4*100</f>
        <v>41.6</v>
      </c>
      <c r="J5" s="16"/>
      <c r="K5" s="16"/>
      <c r="L5" s="16" t="s">
        <v>59</v>
      </c>
      <c r="M5" s="31"/>
      <c r="N5" s="35"/>
      <c r="O5" s="40" t="s">
        <v>59</v>
      </c>
      <c r="P5" s="40"/>
      <c r="Q5" s="16"/>
      <c r="R5" s="16" t="s">
        <v>59</v>
      </c>
      <c r="S5" s="45"/>
      <c r="T5" s="40"/>
      <c r="U5" s="10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</row>
    <row r="6" spans="1:64" x14ac:dyDescent="0.25">
      <c r="A6" s="11"/>
      <c r="B6" s="11"/>
      <c r="C6" s="27"/>
      <c r="D6" s="17"/>
      <c r="E6" s="11"/>
      <c r="F6" s="11"/>
      <c r="G6" s="17"/>
      <c r="H6" s="17" t="s">
        <v>60</v>
      </c>
      <c r="I6" s="22">
        <f ca="1">STDEV(I2:I9)</f>
        <v>6.3239941256553429</v>
      </c>
      <c r="J6" s="17"/>
      <c r="K6" s="17"/>
      <c r="L6" s="17" t="s">
        <v>61</v>
      </c>
      <c r="M6" s="47">
        <f>K4/M4</f>
        <v>625</v>
      </c>
      <c r="N6" s="36"/>
      <c r="O6" s="41" t="s">
        <v>62</v>
      </c>
      <c r="P6" s="41">
        <f>K4/O4</f>
        <v>47348.484848484848</v>
      </c>
      <c r="Q6" s="17"/>
      <c r="R6" s="17" t="s">
        <v>63</v>
      </c>
      <c r="S6" s="46">
        <f>K4/O4/43560</f>
        <v>1.0869716448228846</v>
      </c>
      <c r="T6" s="41"/>
      <c r="U6" s="12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</row>
    <row r="9" spans="1:64" x14ac:dyDescent="0.25">
      <c r="A9" t="s">
        <v>54</v>
      </c>
      <c r="C9" s="24">
        <v>45267</v>
      </c>
      <c r="D9" s="14">
        <v>36800</v>
      </c>
      <c r="E9" t="s">
        <v>45</v>
      </c>
      <c r="F9" t="s">
        <v>46</v>
      </c>
      <c r="G9" s="14">
        <v>36800</v>
      </c>
      <c r="H9" s="14">
        <v>18600</v>
      </c>
      <c r="I9" s="19">
        <f>H9/G9*100</f>
        <v>50.54347826086957</v>
      </c>
      <c r="J9" s="14">
        <v>49168</v>
      </c>
      <c r="K9" s="14">
        <f>G9-0</f>
        <v>36800</v>
      </c>
      <c r="L9" s="14">
        <v>49168</v>
      </c>
      <c r="M9" s="29">
        <v>681</v>
      </c>
      <c r="N9" s="33">
        <v>0</v>
      </c>
      <c r="O9" s="38">
        <v>6.1180000000000003</v>
      </c>
      <c r="P9" s="38">
        <v>6.1180000000000003</v>
      </c>
      <c r="Q9" s="14">
        <f>K9/M9</f>
        <v>54.038179148311308</v>
      </c>
      <c r="R9" s="14">
        <f>K9/O9</f>
        <v>6015.0375939849619</v>
      </c>
      <c r="S9" s="43">
        <f>K9/O9/43560</f>
        <v>0.13808626248817635</v>
      </c>
      <c r="T9" s="38">
        <v>681</v>
      </c>
      <c r="U9" s="5" t="s">
        <v>47</v>
      </c>
      <c r="V9" t="s">
        <v>55</v>
      </c>
      <c r="X9" t="s">
        <v>50</v>
      </c>
      <c r="Y9">
        <v>0</v>
      </c>
      <c r="Z9">
        <v>0</v>
      </c>
      <c r="AA9" t="s">
        <v>51</v>
      </c>
      <c r="AC9" s="6" t="s">
        <v>52</v>
      </c>
      <c r="AD9" t="s">
        <v>56</v>
      </c>
    </row>
  </sheetData>
  <conditionalFormatting sqref="A2:AR2 AE3:AR3 A9:AD9">
    <cfRule type="expression" dxfId="1" priority="1" stopIfTrue="1">
      <formula>MOD(ROW(),4)&gt;1</formula>
    </cfRule>
    <cfRule type="expression" dxfId="0" priority="2" stopIfTrue="1">
      <formula>MOD(ROW(),4)&lt;2</formula>
    </cfRule>
  </conditionalFormatting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70E6E6-317D-4304-9358-4B5F1F60EDD8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Land Analysis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2025-02-04T23:04:21Z</dcterms:created>
  <dcterms:modified xsi:type="dcterms:W3CDTF">2025-02-04T23:10:24Z</dcterms:modified>
</cp:coreProperties>
</file>